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Volumes/NIAAA/NIAAA_DATA/NIAAA Files/Certification-Cheryl/2018 Certification Process Update/"/>
    </mc:Choice>
  </mc:AlternateContent>
  <xr:revisionPtr revIDLastSave="0" documentId="13_ncr:1_{015A3E46-F66F-A048-AE86-D1B2269DAF6B}" xr6:coauthVersionLast="36" xr6:coauthVersionMax="36" xr10:uidLastSave="{00000000-0000-0000-0000-000000000000}"/>
  <bookViews>
    <workbookView xWindow="12080" yWindow="3700" windowWidth="35040" windowHeight="20780" xr2:uid="{0835B4FA-165B-F645-B10C-D8B0E7FEAC9E}"/>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5" i="1" l="1"/>
  <c r="E186" i="1"/>
  <c r="E187" i="1"/>
  <c r="E188" i="1"/>
  <c r="E60" i="1"/>
  <c r="E61" i="1"/>
  <c r="E62" i="1"/>
  <c r="E63" i="1"/>
  <c r="E64" i="1"/>
  <c r="E65" i="1"/>
  <c r="E66" i="1"/>
  <c r="E67" i="1"/>
  <c r="E68" i="1"/>
  <c r="E69" i="1"/>
  <c r="E59" i="1"/>
  <c r="E70" i="1" l="1"/>
  <c r="E71" i="1" s="1"/>
  <c r="C98" i="1"/>
  <c r="C99" i="1"/>
  <c r="C100" i="1"/>
  <c r="D106" i="1"/>
  <c r="C97" i="1"/>
  <c r="D82" i="1"/>
  <c r="D83" i="1"/>
  <c r="D81" i="1"/>
  <c r="E45" i="1"/>
  <c r="E46" i="1" s="1"/>
  <c r="E36" i="1"/>
  <c r="E37" i="1" s="1"/>
  <c r="D205" i="1"/>
  <c r="D206" i="1"/>
  <c r="D207" i="1"/>
  <c r="D208" i="1"/>
  <c r="D204" i="1"/>
  <c r="E195" i="1"/>
  <c r="E196" i="1"/>
  <c r="E197" i="1"/>
  <c r="E198" i="1"/>
  <c r="E194" i="1"/>
  <c r="E184" i="1"/>
  <c r="E181" i="1"/>
  <c r="E180" i="1"/>
  <c r="E177" i="1"/>
  <c r="E176" i="1"/>
  <c r="F167" i="1"/>
  <c r="F168" i="1"/>
  <c r="F169" i="1"/>
  <c r="F170" i="1"/>
  <c r="F166" i="1"/>
  <c r="D158" i="1"/>
  <c r="D159" i="1"/>
  <c r="D160" i="1"/>
  <c r="D157" i="1"/>
  <c r="D152" i="1"/>
  <c r="D153" i="1"/>
  <c r="D154" i="1"/>
  <c r="D151" i="1"/>
  <c r="D146" i="1"/>
  <c r="D147" i="1"/>
  <c r="D148" i="1"/>
  <c r="D145" i="1"/>
  <c r="C136" i="1"/>
  <c r="C137" i="1"/>
  <c r="C138" i="1"/>
  <c r="C139" i="1"/>
  <c r="C135" i="1"/>
  <c r="C140" i="1" s="1"/>
  <c r="C141" i="1" s="1"/>
  <c r="C116" i="1"/>
  <c r="C117" i="1"/>
  <c r="C118" i="1"/>
  <c r="C119" i="1"/>
  <c r="C120" i="1"/>
  <c r="C121" i="1"/>
  <c r="C122" i="1"/>
  <c r="C123" i="1"/>
  <c r="E117" i="1"/>
  <c r="E118" i="1"/>
  <c r="E119" i="1"/>
  <c r="E120" i="1"/>
  <c r="E121" i="1"/>
  <c r="E122" i="1"/>
  <c r="E123" i="1"/>
  <c r="E116" i="1"/>
  <c r="D107" i="1"/>
  <c r="D108" i="1"/>
  <c r="D109" i="1"/>
  <c r="D110" i="1"/>
  <c r="C90" i="1"/>
  <c r="C91" i="1"/>
  <c r="C89" i="1"/>
  <c r="E189" i="1" l="1"/>
  <c r="E47" i="1"/>
  <c r="C92" i="1"/>
  <c r="C93" i="1" s="1"/>
  <c r="E199" i="1"/>
  <c r="E200" i="1" s="1"/>
  <c r="F171" i="1"/>
  <c r="F172" i="1" s="1"/>
  <c r="D209" i="1"/>
  <c r="D210" i="1" s="1"/>
  <c r="D84" i="1"/>
  <c r="D85" i="1" s="1"/>
  <c r="E124" i="1"/>
  <c r="E125" i="1" s="1"/>
  <c r="D161" i="1"/>
  <c r="D162" i="1" s="1"/>
  <c r="D111" i="1"/>
  <c r="D112" i="1" s="1"/>
  <c r="C101" i="1"/>
  <c r="C102" i="1" s="1"/>
  <c r="E51" i="1"/>
  <c r="E52" i="1"/>
  <c r="E53" i="1"/>
  <c r="E54" i="1"/>
  <c r="E50" i="1"/>
  <c r="C23" i="1"/>
  <c r="C22" i="1"/>
  <c r="C21" i="1"/>
  <c r="C20" i="1"/>
  <c r="C19" i="1"/>
  <c r="C18" i="1"/>
  <c r="E190" i="1" l="1"/>
  <c r="B127" i="1"/>
  <c r="B212" i="1"/>
  <c r="C24" i="1"/>
  <c r="C25" i="1" s="1"/>
  <c r="E55" i="1"/>
  <c r="E56" i="1" s="1"/>
  <c r="E212" i="1" l="1"/>
  <c r="B219" i="1" s="1"/>
  <c r="E127" i="1"/>
  <c r="B218" i="1" s="1"/>
  <c r="B73" i="1"/>
  <c r="E73" i="1" l="1"/>
  <c r="B217" i="1" s="1"/>
  <c r="B220" i="1" s="1"/>
  <c r="B222" i="1" s="1"/>
</calcChain>
</file>

<file path=xl/sharedStrings.xml><?xml version="1.0" encoding="utf-8"?>
<sst xmlns="http://schemas.openxmlformats.org/spreadsheetml/2006/main" count="179" uniqueCount="95">
  <si>
    <t>Requirements</t>
  </si>
  <si>
    <t>Bachelor's Degree, or higher, from an accredited institution:</t>
  </si>
  <si>
    <t>Two or more years of experience as an interscholastic athletic administrator:</t>
  </si>
  <si>
    <t>Employed by (or retired from) a school, school disrict, state athletic admministrator association or state high school athletic/activities association in such capacity that the administration of interscholastic athletics is (was) among job responsibilities:</t>
  </si>
  <si>
    <t>YES/NO</t>
  </si>
  <si>
    <t>Section I - Education</t>
  </si>
  <si>
    <t>Bachelors (BA, BS, etc.)</t>
  </si>
  <si>
    <t>Masters (MA, MS, etc.)</t>
  </si>
  <si>
    <t>Educational Specialist / Administrative Credential</t>
  </si>
  <si>
    <t>Doctorate (Ph.D., Ed.D., etc.)</t>
  </si>
  <si>
    <t>NATA Certification</t>
  </si>
  <si>
    <t>Sports/Athletic Administration Major (BS or MS)</t>
  </si>
  <si>
    <t>A. College Education</t>
  </si>
  <si>
    <t>B. Continuing Education</t>
  </si>
  <si>
    <t>Please include additional specialized course work or in-service (earned within the past five years) specifically related to some aspect of interscholastic athletic administration.</t>
  </si>
  <si>
    <t>Institution</t>
  </si>
  <si>
    <t>City/State</t>
  </si>
  <si>
    <t>Date Completed</t>
  </si>
  <si>
    <t>Semester/Clock Hours</t>
  </si>
  <si>
    <t>Credits</t>
  </si>
  <si>
    <t>Collegiate Course Title</t>
  </si>
  <si>
    <t>Credits:</t>
  </si>
  <si>
    <t>Claimable credits:</t>
  </si>
  <si>
    <t>Claimable Credits:</t>
  </si>
  <si>
    <t>Conference Education Activity</t>
  </si>
  <si>
    <t>Dates</t>
  </si>
  <si>
    <t>Location</t>
  </si>
  <si>
    <t>Leadership Training Institute Courses</t>
  </si>
  <si>
    <t>Total Section 1 Credits:</t>
  </si>
  <si>
    <t>Claimable Section 1 Credits:</t>
  </si>
  <si>
    <t>Section II - Experience</t>
  </si>
  <si>
    <t>A. Interscholastic Athletic Coaching for Grades 6-12</t>
  </si>
  <si>
    <t>Sport</t>
  </si>
  <si>
    <t>Years as Head Coach</t>
  </si>
  <si>
    <t>Years as Assistant Coach</t>
  </si>
  <si>
    <t>Line Total</t>
  </si>
  <si>
    <t>B. Athletic Administration Experience</t>
  </si>
  <si>
    <t>Position</t>
  </si>
  <si>
    <t>Years in Position</t>
  </si>
  <si>
    <t>C. Other School Administrative Experience</t>
  </si>
  <si>
    <t>D. NIAAA Leadership Training Instructor</t>
  </si>
  <si>
    <t>Course Number</t>
  </si>
  <si>
    <t>Date</t>
  </si>
  <si>
    <t>City, State</t>
  </si>
  <si>
    <t>NFHS Fundamentals of Coaching</t>
  </si>
  <si>
    <t>NFHS First Aid, Health &amp; Safety</t>
  </si>
  <si>
    <t>E. Athletic Programs Instructor (Requires Association Instructor Certification)</t>
  </si>
  <si>
    <t>American Red Cross First Aid</t>
  </si>
  <si>
    <t>American Red Cross CPR/AED</t>
  </si>
  <si>
    <t>American Red Cross WSI</t>
  </si>
  <si>
    <t>Lifeguarding</t>
  </si>
  <si>
    <t>Other</t>
  </si>
  <si>
    <t>Title</t>
  </si>
  <si>
    <t>Date Certified</t>
  </si>
  <si>
    <t>Dates Taught</t>
  </si>
  <si>
    <t>Claimable Credits</t>
  </si>
  <si>
    <t>Section III - Leadership</t>
  </si>
  <si>
    <t>A. Professional Membership</t>
  </si>
  <si>
    <t>Organization</t>
  </si>
  <si>
    <t>Number of Years</t>
  </si>
  <si>
    <t>B. Leadership Positions</t>
  </si>
  <si>
    <t>Position Held</t>
  </si>
  <si>
    <t>National Organizations</t>
  </si>
  <si>
    <t>State Organizations</t>
  </si>
  <si>
    <t>Local Organizations</t>
  </si>
  <si>
    <t>None</t>
  </si>
  <si>
    <t>C. Media (published articles, radio/TV or service club appearances promoting athletic programming)</t>
  </si>
  <si>
    <t>Article Title</t>
  </si>
  <si>
    <t>Publication</t>
  </si>
  <si>
    <t>Issue</t>
  </si>
  <si>
    <t>D. Speaking Responsibility</t>
  </si>
  <si>
    <t>Course Program/Title (National)</t>
  </si>
  <si>
    <t>Course Program/Title (State)</t>
  </si>
  <si>
    <t>Course Program/Title (Local)</t>
  </si>
  <si>
    <t>Speaker / Moderator</t>
  </si>
  <si>
    <t>E. Awards/Recognition in Athletic Administration</t>
  </si>
  <si>
    <t>Name of Award</t>
  </si>
  <si>
    <t>Sponsor Organization</t>
  </si>
  <si>
    <t>F. Coordinating State and Local Interscholastic Athletic Events</t>
  </si>
  <si>
    <t>Event</t>
  </si>
  <si>
    <t>Credit</t>
  </si>
  <si>
    <t>In-Service Education (No LTI)</t>
  </si>
  <si>
    <t>Total Semester/Clock Hours:</t>
  </si>
  <si>
    <t>Total Claimable Credits for 'B':</t>
  </si>
  <si>
    <t>Total Section 2 Credits:</t>
  </si>
  <si>
    <t>Claimable Section 2 Credits:</t>
  </si>
  <si>
    <t>Section 1:</t>
  </si>
  <si>
    <t>Section 2:</t>
  </si>
  <si>
    <t>Section 3:</t>
  </si>
  <si>
    <t>Do I qualify?</t>
  </si>
  <si>
    <t>To qualify to sit for the CAA Exam, you must have attained a minimum of 65 points. Your point total comes to:</t>
  </si>
  <si>
    <t>Point Summary</t>
  </si>
  <si>
    <t>Complete NIAAA Leadership Training Institute Courses 501, 502, 504 &amp; 506</t>
  </si>
  <si>
    <t>If you cannot answer "YES" to each question in this section, you will not qualify to apply for the CAA and should not move forward with this worksheet.</t>
  </si>
  <si>
    <r>
      <t xml:space="preserve">If the answer to the above question is yes, please visit NIAAA.org/Certification and click the 'Apply Now' button to purchase the Personal Data Form and officially apply to receive this certification. If the answer is no and you feel as if you should qualify, please call our office at 317-587-1450 to speak with our Certification &amp; LTI Manager.
</t>
    </r>
    <r>
      <rPr>
        <b/>
        <sz val="18"/>
        <color rgb="FFFF0000"/>
        <rFont val="Calibri (Body)_x0000_"/>
      </rPr>
      <t>The CAA Worksheet does not qualify as an official application for the CAA.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</si>
</sst>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b/>
      <sz val="14"/>
      <color theme="1"/>
      <name val="Calibri"/>
      <family val="2"/>
      <scheme val="minor"/>
    </font>
    <font>
      <b/>
      <sz val="16"/>
      <color theme="1"/>
      <name val="Calibri"/>
      <family val="2"/>
      <scheme val="minor"/>
    </font>
    <font>
      <sz val="14"/>
      <color theme="1"/>
      <name val="Calibri"/>
      <family val="2"/>
      <scheme val="minor"/>
    </font>
    <font>
      <b/>
      <sz val="18"/>
      <color rgb="FFFF0000"/>
      <name val="Calibri (Body)_x0000_"/>
    </font>
  </fonts>
  <fills count="5">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rgb="FFFFFF00"/>
        <bgColor indexed="64"/>
      </patternFill>
    </fill>
  </fills>
  <borders count="11">
    <border>
      <left/>
      <right/>
      <top/>
      <bottom/>
      <diagonal/>
    </border>
    <border>
      <left/>
      <right/>
      <top style="thin">
        <color indexed="64"/>
      </top>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52">
    <xf numFmtId="0" fontId="0" fillId="0" borderId="0" xfId="0"/>
    <xf numFmtId="0" fontId="3" fillId="0" borderId="0" xfId="0" applyFont="1" applyAlignment="1" applyProtection="1">
      <alignment horizontal="left" vertical="center" wrapText="1"/>
      <protection locked="0"/>
    </xf>
    <xf numFmtId="0" fontId="0" fillId="0" borderId="0" xfId="0" applyBorder="1" applyProtection="1">
      <protection locked="0"/>
    </xf>
    <xf numFmtId="0" fontId="3" fillId="2"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vertical="center" wrapText="1"/>
      <protection locked="0"/>
    </xf>
    <xf numFmtId="0" fontId="2" fillId="0" borderId="0" xfId="0" applyFont="1" applyAlignment="1" applyProtection="1">
      <alignment horizontal="right" vertical="center" wrapText="1"/>
      <protection locked="0"/>
    </xf>
    <xf numFmtId="0" fontId="3" fillId="0" borderId="0" xfId="0" applyFont="1" applyFill="1" applyAlignment="1" applyProtection="1">
      <alignment horizontal="left" vertical="center" wrapText="1"/>
      <protection locked="0"/>
    </xf>
    <xf numFmtId="0" fontId="2" fillId="0" borderId="0" xfId="0" applyFont="1" applyFill="1" applyAlignment="1" applyProtection="1">
      <alignment horizontal="right" vertical="center" wrapText="1"/>
      <protection locked="0"/>
    </xf>
    <xf numFmtId="0" fontId="0" fillId="0" borderId="0" xfId="0" applyProtection="1">
      <protection locked="0"/>
    </xf>
    <xf numFmtId="0" fontId="3" fillId="2" borderId="0" xfId="0" applyFont="1" applyFill="1" applyAlignment="1" applyProtection="1">
      <alignment horizontal="right" vertical="center" wrapText="1"/>
      <protection locked="0"/>
    </xf>
    <xf numFmtId="0" fontId="3" fillId="0" borderId="0" xfId="0" applyFont="1" applyAlignment="1" applyProtection="1">
      <alignment horizontal="center" vertical="center" wrapText="1"/>
      <protection locked="0"/>
    </xf>
    <xf numFmtId="0" fontId="3" fillId="0" borderId="0" xfId="0" applyFont="1" applyFill="1" applyAlignment="1" applyProtection="1">
      <alignment horizontal="center" vertical="center" wrapText="1"/>
      <protection locked="0"/>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Alignment="1" applyProtection="1">
      <alignment horizontal="left" vertical="center" wrapText="1"/>
      <protection hidden="1"/>
    </xf>
    <xf numFmtId="0" fontId="1" fillId="0" borderId="0" xfId="0" applyFont="1" applyAlignment="1" applyProtection="1">
      <alignment horizontal="left"/>
      <protection hidden="1"/>
    </xf>
    <xf numFmtId="0" fontId="4"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2" fillId="0" borderId="0" xfId="0" applyFont="1" applyAlignment="1" applyProtection="1">
      <alignment horizontal="center" vertical="center" wrapText="1"/>
    </xf>
    <xf numFmtId="0" fontId="2" fillId="0" borderId="0" xfId="0" applyFont="1" applyAlignment="1" applyProtection="1">
      <alignment horizontal="right" vertical="center" wrapText="1"/>
      <protection locked="0"/>
    </xf>
    <xf numFmtId="0" fontId="5" fillId="4" borderId="0" xfId="0" applyFont="1" applyFill="1" applyAlignment="1" applyProtection="1">
      <alignment horizontal="left" vertical="center" wrapText="1"/>
      <protection hidden="1"/>
    </xf>
    <xf numFmtId="0" fontId="3" fillId="0" borderId="2" xfId="0" applyFont="1" applyBorder="1" applyAlignment="1" applyProtection="1">
      <alignment horizontal="left" vertical="center" wrapText="1"/>
    </xf>
    <xf numFmtId="0" fontId="0" fillId="3" borderId="2" xfId="0" applyFill="1" applyBorder="1" applyProtection="1">
      <protection locked="0"/>
    </xf>
    <xf numFmtId="0" fontId="3" fillId="0" borderId="2" xfId="0" applyFont="1" applyBorder="1" applyAlignment="1" applyProtection="1">
      <alignment horizontal="left" vertical="center" wrapText="1"/>
      <protection hidden="1"/>
    </xf>
    <xf numFmtId="0" fontId="3" fillId="3" borderId="2"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0" fillId="3" borderId="2" xfId="0" applyFill="1" applyBorder="1" applyAlignment="1" applyProtection="1">
      <alignment horizontal="center"/>
      <protection locked="0"/>
    </xf>
    <xf numFmtId="0" fontId="3" fillId="3" borderId="2" xfId="0" applyFont="1" applyFill="1" applyBorder="1" applyAlignment="1" applyProtection="1">
      <alignment horizontal="center" vertical="center" wrapText="1"/>
      <protection hidden="1"/>
    </xf>
    <xf numFmtId="0" fontId="3" fillId="3" borderId="2" xfId="0" applyFont="1" applyFill="1" applyBorder="1" applyAlignment="1" applyProtection="1">
      <alignment horizontal="center" vertical="center" wrapText="1"/>
    </xf>
    <xf numFmtId="0" fontId="2" fillId="0" borderId="0" xfId="0" applyFont="1" applyAlignment="1" applyProtection="1">
      <alignment horizontal="right" vertical="center" wrapText="1"/>
    </xf>
    <xf numFmtId="0" fontId="5" fillId="4" borderId="0" xfId="0" applyFont="1" applyFill="1" applyAlignment="1" applyProtection="1">
      <alignment horizontal="center" vertical="center" wrapText="1"/>
    </xf>
    <xf numFmtId="0" fontId="3" fillId="0" borderId="0" xfId="0" applyFont="1" applyAlignment="1" applyProtection="1">
      <alignment horizontal="right" vertical="center" wrapText="1"/>
    </xf>
    <xf numFmtId="0" fontId="2" fillId="0" borderId="0" xfId="0" applyFont="1" applyAlignment="1" applyProtection="1">
      <alignment horizontal="right" vertical="center" wrapText="1"/>
    </xf>
    <xf numFmtId="0" fontId="3" fillId="3" borderId="2"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5" xfId="0" applyFont="1" applyBorder="1" applyAlignment="1" applyProtection="1">
      <alignment horizontal="center" vertical="center" wrapText="1"/>
    </xf>
    <xf numFmtId="0" fontId="6" fillId="0" borderId="6"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4" fillId="0" borderId="0" xfId="0" applyFont="1" applyAlignment="1" applyProtection="1">
      <alignment horizontal="left" vertical="center" wrapText="1"/>
    </xf>
    <xf numFmtId="0" fontId="5"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xf>
    <xf numFmtId="0" fontId="5" fillId="4" borderId="1"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Light16"/>
  <colors>
    <mruColors>
      <color rgb="FFFF2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12699</xdr:colOff>
      <xdr:row>0</xdr:row>
      <xdr:rowOff>127000</xdr:rowOff>
    </xdr:from>
    <xdr:to>
      <xdr:col>4</xdr:col>
      <xdr:colOff>1388139</xdr:colOff>
      <xdr:row>6</xdr:row>
      <xdr:rowOff>152400</xdr:rowOff>
    </xdr:to>
    <xdr:sp macro="" textlink="">
      <xdr:nvSpPr>
        <xdr:cNvPr id="2" name="TextBox 1">
          <a:extLst>
            <a:ext uri="{FF2B5EF4-FFF2-40B4-BE49-F238E27FC236}">
              <a16:creationId xmlns:a16="http://schemas.microsoft.com/office/drawing/2014/main" id="{5DFC54BC-2AE3-FA47-BC7D-2FBD718E1159}"/>
            </a:ext>
          </a:extLst>
        </xdr:cNvPr>
        <xdr:cNvSpPr txBox="1"/>
      </xdr:nvSpPr>
      <xdr:spPr>
        <a:xfrm>
          <a:off x="12699" y="127000"/>
          <a:ext cx="8168463" cy="12510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1"/>
            <a:t>Certified Athletic Administrator Credit Worksheet</a:t>
          </a:r>
        </a:p>
        <a:p>
          <a:endParaRPr lang="en-US" sz="1100"/>
        </a:p>
        <a:p>
          <a:r>
            <a:rPr lang="en-US" sz="1100"/>
            <a:t>Please</a:t>
          </a:r>
          <a:r>
            <a:rPr lang="en-US" sz="1100" baseline="0"/>
            <a:t> complete this worksheet to determine if you qualify to apply for the certification</a:t>
          </a:r>
          <a:r>
            <a:rPr lang="en-US" sz="1100" baseline="0">
              <a:solidFill>
                <a:schemeClr val="tx1"/>
              </a:solidFill>
            </a:rPr>
            <a:t>.</a:t>
          </a:r>
          <a:r>
            <a:rPr lang="en-US" sz="1100" b="1" baseline="0">
              <a:solidFill>
                <a:srgbClr val="FF0000"/>
              </a:solidFill>
            </a:rPr>
            <a:t> This is only a worksheet and is not accepted as a form of application for the CAA. </a:t>
          </a:r>
          <a:r>
            <a:rPr lang="en-US" sz="1100" baseline="0"/>
            <a:t>If you qualify based on the 'YES' or 'NO' in the yellow area at the bottom of this worksheet, you may proceed with purchasing an official application by visiting NIAAA.org/Certification.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85FC6-74BF-374C-8AA1-9F8CCFF73FB8}">
  <dimension ref="A1:L232"/>
  <sheetViews>
    <sheetView tabSelected="1" topLeftCell="A144" zoomScale="110" zoomScaleNormal="110" workbookViewId="0">
      <selection activeCell="D222" sqref="D222"/>
    </sheetView>
  </sheetViews>
  <sheetFormatPr baseColWidth="10" defaultColWidth="0" defaultRowHeight="15" zeroHeight="1"/>
  <cols>
    <col min="1" max="1" width="47" style="1" bestFit="1" customWidth="1"/>
    <col min="2" max="2" width="9.83203125" style="1" bestFit="1" customWidth="1"/>
    <col min="3" max="3" width="9" style="1" bestFit="1" customWidth="1"/>
    <col min="4" max="4" width="23.33203125" style="1" bestFit="1" customWidth="1"/>
    <col min="5" max="5" width="18.5" style="1" bestFit="1" customWidth="1"/>
    <col min="6" max="6" width="6.6640625" style="1" bestFit="1" customWidth="1"/>
    <col min="7" max="7" width="9.83203125" style="1" hidden="1" customWidth="1"/>
    <col min="8" max="12" width="0" style="1" hidden="1" customWidth="1"/>
    <col min="13" max="16384" width="54.33203125" style="1" hidden="1"/>
  </cols>
  <sheetData>
    <row r="1" spans="1:6"/>
    <row r="2" spans="1:6" ht="16">
      <c r="C2" s="2"/>
      <c r="D2" s="2"/>
      <c r="E2" s="2"/>
    </row>
    <row r="3" spans="1:6" ht="16">
      <c r="C3" s="2"/>
      <c r="D3" s="2"/>
      <c r="E3" s="2"/>
    </row>
    <row r="4" spans="1:6" ht="16">
      <c r="C4" s="2"/>
      <c r="D4" s="2"/>
      <c r="E4" s="2"/>
    </row>
    <row r="5" spans="1:6" ht="16">
      <c r="C5" s="2"/>
      <c r="D5" s="2"/>
      <c r="E5" s="2"/>
    </row>
    <row r="6" spans="1:6" ht="16">
      <c r="C6" s="2"/>
      <c r="D6" s="2"/>
      <c r="E6" s="2"/>
    </row>
    <row r="7" spans="1:6"/>
    <row r="8" spans="1:6" ht="6" customHeight="1">
      <c r="A8" s="3"/>
      <c r="B8" s="3"/>
      <c r="C8" s="3"/>
      <c r="D8" s="3"/>
      <c r="E8" s="3"/>
    </row>
    <row r="9" spans="1:6" ht="16" customHeight="1">
      <c r="A9" s="13" t="s">
        <v>0</v>
      </c>
      <c r="B9" s="13" t="s">
        <v>4</v>
      </c>
      <c r="C9" s="50" t="s">
        <v>93</v>
      </c>
      <c r="D9" s="50"/>
      <c r="E9" s="50"/>
    </row>
    <row r="10" spans="1:6" ht="16">
      <c r="A10" s="24" t="s">
        <v>1</v>
      </c>
      <c r="B10" s="25"/>
      <c r="C10" s="51"/>
      <c r="D10" s="51"/>
      <c r="E10" s="51"/>
    </row>
    <row r="11" spans="1:6" ht="32">
      <c r="A11" s="24" t="s">
        <v>2</v>
      </c>
      <c r="B11" s="25"/>
      <c r="C11" s="51"/>
      <c r="D11" s="51"/>
      <c r="E11" s="51"/>
    </row>
    <row r="12" spans="1:6" ht="80">
      <c r="A12" s="24" t="s">
        <v>3</v>
      </c>
      <c r="B12" s="25"/>
      <c r="C12" s="51"/>
      <c r="D12" s="51"/>
      <c r="E12" s="51"/>
      <c r="F12" s="5"/>
    </row>
    <row r="13" spans="1:6" ht="32">
      <c r="A13" s="24" t="s">
        <v>92</v>
      </c>
      <c r="B13" s="25"/>
      <c r="C13" s="51"/>
      <c r="D13" s="51"/>
      <c r="E13" s="51"/>
      <c r="F13" s="5"/>
    </row>
    <row r="14" spans="1:6" ht="5" customHeight="1">
      <c r="A14" s="3"/>
      <c r="B14" s="3"/>
      <c r="C14" s="3"/>
      <c r="D14" s="3"/>
      <c r="E14" s="3"/>
    </row>
    <row r="15" spans="1:6" s="7" customFormat="1" ht="16" customHeight="1"/>
    <row r="16" spans="1:6" ht="22">
      <c r="A16" s="14" t="s">
        <v>5</v>
      </c>
    </row>
    <row r="17" spans="1:5" ht="20">
      <c r="A17" s="19" t="s">
        <v>12</v>
      </c>
    </row>
    <row r="18" spans="1:5" ht="16">
      <c r="A18" s="24" t="s">
        <v>6</v>
      </c>
      <c r="B18" s="25"/>
      <c r="C18" s="26">
        <f>IF(B18="YES",1,0)</f>
        <v>0</v>
      </c>
    </row>
    <row r="19" spans="1:5" ht="16">
      <c r="A19" s="24" t="s">
        <v>7</v>
      </c>
      <c r="B19" s="25"/>
      <c r="C19" s="26">
        <f>IF(B19="YES",2,0)</f>
        <v>0</v>
      </c>
    </row>
    <row r="20" spans="1:5" ht="16">
      <c r="A20" s="24" t="s">
        <v>8</v>
      </c>
      <c r="B20" s="25"/>
      <c r="C20" s="26">
        <f>IF(B20="YES",3,0)</f>
        <v>0</v>
      </c>
    </row>
    <row r="21" spans="1:5" ht="16">
      <c r="A21" s="24" t="s">
        <v>9</v>
      </c>
      <c r="B21" s="25"/>
      <c r="C21" s="26">
        <f>IF(B21="YES",5,0)</f>
        <v>0</v>
      </c>
    </row>
    <row r="22" spans="1:5" ht="16">
      <c r="A22" s="24" t="s">
        <v>10</v>
      </c>
      <c r="B22" s="25"/>
      <c r="C22" s="26">
        <f>IF(B22="YES",2,0)</f>
        <v>0</v>
      </c>
    </row>
    <row r="23" spans="1:5" ht="16">
      <c r="A23" s="24" t="s">
        <v>11</v>
      </c>
      <c r="B23" s="25"/>
      <c r="C23" s="26">
        <f>IF(B23="YES",1,0)</f>
        <v>0</v>
      </c>
    </row>
    <row r="24" spans="1:5" ht="16">
      <c r="A24" s="34"/>
      <c r="B24" s="32" t="s">
        <v>21</v>
      </c>
      <c r="C24" s="17">
        <f>SUM(C18:C23)</f>
        <v>0</v>
      </c>
    </row>
    <row r="25" spans="1:5">
      <c r="A25" s="35" t="s">
        <v>23</v>
      </c>
      <c r="B25" s="35"/>
      <c r="C25" s="17">
        <f>IF(C24&gt;=10,10,IF(C24&lt;10,C24))</f>
        <v>0</v>
      </c>
    </row>
    <row r="26" spans="1:5"/>
    <row r="27" spans="1:5"/>
    <row r="28" spans="1:5" ht="20">
      <c r="A28" s="19" t="s">
        <v>13</v>
      </c>
      <c r="B28" s="20"/>
      <c r="C28" s="20"/>
      <c r="D28" s="20"/>
      <c r="E28" s="20"/>
    </row>
    <row r="29" spans="1:5" ht="43" customHeight="1">
      <c r="A29" s="49" t="s">
        <v>14</v>
      </c>
      <c r="B29" s="49"/>
      <c r="C29" s="49"/>
      <c r="D29" s="49"/>
      <c r="E29" s="49"/>
    </row>
    <row r="30" spans="1:5" ht="16">
      <c r="A30" s="21" t="s">
        <v>20</v>
      </c>
      <c r="B30" s="21" t="s">
        <v>15</v>
      </c>
      <c r="C30" s="21" t="s">
        <v>16</v>
      </c>
      <c r="D30" s="21" t="s">
        <v>17</v>
      </c>
      <c r="E30" s="21" t="s">
        <v>18</v>
      </c>
    </row>
    <row r="31" spans="1:5">
      <c r="A31" s="27"/>
      <c r="B31" s="27"/>
      <c r="C31" s="27"/>
      <c r="D31" s="27"/>
      <c r="E31" s="27"/>
    </row>
    <row r="32" spans="1:5">
      <c r="A32" s="27"/>
      <c r="B32" s="27"/>
      <c r="C32" s="27"/>
      <c r="D32" s="27"/>
      <c r="E32" s="27"/>
    </row>
    <row r="33" spans="1:5">
      <c r="A33" s="27"/>
      <c r="B33" s="27"/>
      <c r="C33" s="27"/>
      <c r="D33" s="27"/>
      <c r="E33" s="27"/>
    </row>
    <row r="34" spans="1:5">
      <c r="A34" s="27"/>
      <c r="B34" s="27"/>
      <c r="C34" s="27"/>
      <c r="D34" s="27"/>
      <c r="E34" s="27"/>
    </row>
    <row r="35" spans="1:5">
      <c r="A35" s="27"/>
      <c r="B35" s="27"/>
      <c r="C35" s="27"/>
      <c r="D35" s="27"/>
      <c r="E35" s="27"/>
    </row>
    <row r="36" spans="1:5" ht="16">
      <c r="A36" s="7"/>
      <c r="B36" s="7"/>
      <c r="C36" s="7"/>
      <c r="D36" s="22" t="s">
        <v>82</v>
      </c>
      <c r="E36" s="17">
        <f>SUM(E31:E35)</f>
        <v>0</v>
      </c>
    </row>
    <row r="37" spans="1:5" ht="16">
      <c r="A37" s="7"/>
      <c r="B37" s="7"/>
      <c r="C37" s="7"/>
      <c r="D37" s="8" t="s">
        <v>23</v>
      </c>
      <c r="E37" s="18">
        <f>IF(E36&lt;=2,0,IF(E36=3,2,IF(E36&lt;=5,2,IF(E36=6,4,IF(E36&lt;=8,4,IF(E36&gt;=9,5))))))</f>
        <v>0</v>
      </c>
    </row>
    <row r="38" spans="1:5"/>
    <row r="39" spans="1:5" ht="16">
      <c r="A39" s="21" t="s">
        <v>81</v>
      </c>
      <c r="B39" s="21" t="s">
        <v>15</v>
      </c>
      <c r="C39" s="21" t="s">
        <v>16</v>
      </c>
      <c r="D39" s="21" t="s">
        <v>17</v>
      </c>
      <c r="E39" s="21" t="s">
        <v>18</v>
      </c>
    </row>
    <row r="40" spans="1:5">
      <c r="A40" s="27"/>
      <c r="B40" s="27"/>
      <c r="C40" s="27"/>
      <c r="D40" s="28"/>
      <c r="E40" s="28"/>
    </row>
    <row r="41" spans="1:5">
      <c r="A41" s="27"/>
      <c r="B41" s="27"/>
      <c r="C41" s="27"/>
      <c r="D41" s="28"/>
      <c r="E41" s="28"/>
    </row>
    <row r="42" spans="1:5">
      <c r="A42" s="27"/>
      <c r="B42" s="27"/>
      <c r="C42" s="27"/>
      <c r="D42" s="28"/>
      <c r="E42" s="28"/>
    </row>
    <row r="43" spans="1:5">
      <c r="A43" s="27"/>
      <c r="B43" s="27"/>
      <c r="C43" s="27"/>
      <c r="D43" s="28"/>
      <c r="E43" s="28"/>
    </row>
    <row r="44" spans="1:5">
      <c r="A44" s="27"/>
      <c r="B44" s="27"/>
      <c r="C44" s="27"/>
      <c r="D44" s="28"/>
      <c r="E44" s="28"/>
    </row>
    <row r="45" spans="1:5" ht="16">
      <c r="D45" s="22" t="s">
        <v>82</v>
      </c>
      <c r="E45" s="17">
        <f>SUM(E40:E44)</f>
        <v>0</v>
      </c>
    </row>
    <row r="46" spans="1:5" s="9" customFormat="1" ht="16">
      <c r="D46" s="22" t="s">
        <v>22</v>
      </c>
      <c r="E46" s="17">
        <f>IF(AND(E45&gt;=0,E45&lt;10),0, IF(AND(E45&gt;=10,E45&lt;20),1, IF(AND(E45&gt;=20,E45&lt;30),2,IF(AND(E45&gt;=30,E45&lt;40),3,IF(AND(E45&gt;=40,E45&lt;50),4,IF(E45&gt;=50,5))))))</f>
        <v>0</v>
      </c>
    </row>
    <row r="47" spans="1:5" s="9" customFormat="1" ht="32">
      <c r="D47" s="22" t="s">
        <v>83</v>
      </c>
      <c r="E47" s="17">
        <f>IF(E37+E46&lt;5,SUM(E37,E46),IF(E37+E46&gt;=5,5))</f>
        <v>0</v>
      </c>
    </row>
    <row r="48" spans="1:5"/>
    <row r="49" spans="1:5" ht="16">
      <c r="A49" s="21" t="s">
        <v>24</v>
      </c>
      <c r="B49" s="21" t="s">
        <v>26</v>
      </c>
      <c r="C49" s="21" t="s">
        <v>25</v>
      </c>
      <c r="D49" s="21" t="s">
        <v>17</v>
      </c>
      <c r="E49" s="21" t="s">
        <v>19</v>
      </c>
    </row>
    <row r="50" spans="1:5" ht="16">
      <c r="A50" s="27"/>
      <c r="B50" s="29"/>
      <c r="C50" s="27"/>
      <c r="D50" s="27"/>
      <c r="E50" s="30">
        <f>IF(B50="NATIONAL",4,IF(B50="STATE",2,IF(B50="REGIONAL",3,IF(B50="LOCAL",1,IF(B50="",0)))))</f>
        <v>0</v>
      </c>
    </row>
    <row r="51" spans="1:5" ht="16">
      <c r="A51" s="27"/>
      <c r="B51" s="29"/>
      <c r="C51" s="27"/>
      <c r="D51" s="27"/>
      <c r="E51" s="30">
        <f t="shared" ref="E51:E54" si="0">IF(B51="NATIONAL",4,IF(B51="STATE",2,IF(B51="REGIONAL",3,IF(B51="LOCAL",1,IF(B51="",0)))))</f>
        <v>0</v>
      </c>
    </row>
    <row r="52" spans="1:5" ht="16">
      <c r="A52" s="27"/>
      <c r="B52" s="29"/>
      <c r="C52" s="27"/>
      <c r="D52" s="27"/>
      <c r="E52" s="30">
        <f t="shared" si="0"/>
        <v>0</v>
      </c>
    </row>
    <row r="53" spans="1:5" ht="16">
      <c r="A53" s="27"/>
      <c r="B53" s="29"/>
      <c r="C53" s="27"/>
      <c r="D53" s="27"/>
      <c r="E53" s="30">
        <f t="shared" si="0"/>
        <v>0</v>
      </c>
    </row>
    <row r="54" spans="1:5" ht="16">
      <c r="A54" s="27"/>
      <c r="B54" s="29"/>
      <c r="C54" s="27"/>
      <c r="D54" s="27"/>
      <c r="E54" s="30">
        <f t="shared" si="0"/>
        <v>0</v>
      </c>
    </row>
    <row r="55" spans="1:5" ht="16">
      <c r="D55" s="22" t="s">
        <v>21</v>
      </c>
      <c r="E55" s="17">
        <f>SUM(E50:E54)</f>
        <v>0</v>
      </c>
    </row>
    <row r="56" spans="1:5" ht="16">
      <c r="D56" s="22" t="s">
        <v>22</v>
      </c>
      <c r="E56" s="17">
        <f>IF(E55&gt;=15,15,IF(E55&lt;15,E55))</f>
        <v>0</v>
      </c>
    </row>
    <row r="57" spans="1:5"/>
    <row r="58" spans="1:5" ht="16">
      <c r="A58" s="21" t="s">
        <v>27</v>
      </c>
      <c r="B58" s="37" t="s">
        <v>26</v>
      </c>
      <c r="C58" s="37"/>
      <c r="D58" s="21" t="s">
        <v>17</v>
      </c>
      <c r="E58" s="21" t="s">
        <v>18</v>
      </c>
    </row>
    <row r="59" spans="1:5">
      <c r="A59" s="27"/>
      <c r="B59" s="36"/>
      <c r="C59" s="36"/>
      <c r="D59" s="27"/>
      <c r="E59" s="30">
        <f>IF(ISBLANK(A59),0,1)</f>
        <v>0</v>
      </c>
    </row>
    <row r="60" spans="1:5">
      <c r="A60" s="27"/>
      <c r="B60" s="36"/>
      <c r="C60" s="36"/>
      <c r="D60" s="27"/>
      <c r="E60" s="30">
        <f t="shared" ref="E60:E69" si="1">IF(ISBLANK(A60),0,1)</f>
        <v>0</v>
      </c>
    </row>
    <row r="61" spans="1:5">
      <c r="A61" s="27"/>
      <c r="B61" s="36"/>
      <c r="C61" s="36"/>
      <c r="D61" s="27"/>
      <c r="E61" s="30">
        <f t="shared" si="1"/>
        <v>0</v>
      </c>
    </row>
    <row r="62" spans="1:5">
      <c r="A62" s="27"/>
      <c r="B62" s="36"/>
      <c r="C62" s="36"/>
      <c r="D62" s="27"/>
      <c r="E62" s="30">
        <f t="shared" si="1"/>
        <v>0</v>
      </c>
    </row>
    <row r="63" spans="1:5">
      <c r="A63" s="27"/>
      <c r="B63" s="36"/>
      <c r="C63" s="36"/>
      <c r="D63" s="27"/>
      <c r="E63" s="30">
        <f t="shared" si="1"/>
        <v>0</v>
      </c>
    </row>
    <row r="64" spans="1:5">
      <c r="A64" s="27"/>
      <c r="B64" s="36"/>
      <c r="C64" s="36"/>
      <c r="D64" s="27"/>
      <c r="E64" s="30">
        <f t="shared" si="1"/>
        <v>0</v>
      </c>
    </row>
    <row r="65" spans="1:5">
      <c r="A65" s="27"/>
      <c r="B65" s="36"/>
      <c r="C65" s="36"/>
      <c r="D65" s="27"/>
      <c r="E65" s="30">
        <f t="shared" si="1"/>
        <v>0</v>
      </c>
    </row>
    <row r="66" spans="1:5">
      <c r="A66" s="27"/>
      <c r="B66" s="36"/>
      <c r="C66" s="36"/>
      <c r="D66" s="27"/>
      <c r="E66" s="30">
        <f t="shared" si="1"/>
        <v>0</v>
      </c>
    </row>
    <row r="67" spans="1:5">
      <c r="A67" s="27"/>
      <c r="B67" s="36"/>
      <c r="C67" s="36"/>
      <c r="D67" s="27"/>
      <c r="E67" s="30">
        <f t="shared" si="1"/>
        <v>0</v>
      </c>
    </row>
    <row r="68" spans="1:5">
      <c r="A68" s="27"/>
      <c r="B68" s="36"/>
      <c r="C68" s="36"/>
      <c r="D68" s="27"/>
      <c r="E68" s="30">
        <f t="shared" si="1"/>
        <v>0</v>
      </c>
    </row>
    <row r="69" spans="1:5">
      <c r="A69" s="27"/>
      <c r="B69" s="36"/>
      <c r="C69" s="36"/>
      <c r="D69" s="27"/>
      <c r="E69" s="30">
        <f t="shared" si="1"/>
        <v>0</v>
      </c>
    </row>
    <row r="70" spans="1:5" ht="16">
      <c r="D70" s="22" t="s">
        <v>21</v>
      </c>
      <c r="E70" s="17">
        <f>SUM(E59:E69)</f>
        <v>0</v>
      </c>
    </row>
    <row r="71" spans="1:5" ht="16">
      <c r="D71" s="22" t="s">
        <v>22</v>
      </c>
      <c r="E71" s="17">
        <f>IF(E70&gt;=10,10,IF(E70&lt;10,E70))</f>
        <v>0</v>
      </c>
    </row>
    <row r="72" spans="1:5" ht="4" customHeight="1">
      <c r="A72" s="3"/>
      <c r="B72" s="3"/>
      <c r="C72" s="3"/>
      <c r="D72" s="10"/>
      <c r="E72" s="3"/>
    </row>
    <row r="73" spans="1:5" ht="16">
      <c r="A73" s="32" t="s">
        <v>28</v>
      </c>
      <c r="B73" s="17">
        <f>SUM(C25,E71,E56,E47)</f>
        <v>0</v>
      </c>
      <c r="C73" s="4"/>
      <c r="D73" s="22" t="s">
        <v>29</v>
      </c>
      <c r="E73" s="17">
        <f>IF(B73&gt;=40,40,IF(B73&lt;40,B73))</f>
        <v>0</v>
      </c>
    </row>
    <row r="74" spans="1:5"/>
    <row r="75" spans="1:5"/>
    <row r="76" spans="1:5"/>
    <row r="77" spans="1:5">
      <c r="A77" s="7"/>
      <c r="B77" s="7"/>
      <c r="C77" s="7"/>
      <c r="D77" s="7"/>
      <c r="E77" s="7"/>
    </row>
    <row r="78" spans="1:5" ht="22">
      <c r="A78" s="14" t="s">
        <v>30</v>
      </c>
      <c r="B78" s="20"/>
      <c r="C78" s="20"/>
      <c r="D78" s="20"/>
    </row>
    <row r="79" spans="1:5" ht="19">
      <c r="A79" s="47" t="s">
        <v>31</v>
      </c>
      <c r="B79" s="47"/>
      <c r="C79" s="47"/>
      <c r="D79" s="47"/>
    </row>
    <row r="80" spans="1:5" ht="48">
      <c r="A80" s="21" t="s">
        <v>32</v>
      </c>
      <c r="B80" s="21" t="s">
        <v>33</v>
      </c>
      <c r="C80" s="21" t="s">
        <v>34</v>
      </c>
      <c r="D80" s="21" t="s">
        <v>35</v>
      </c>
    </row>
    <row r="81" spans="1:4" ht="16">
      <c r="A81" s="27"/>
      <c r="B81" s="29"/>
      <c r="C81" s="29"/>
      <c r="D81" s="30">
        <f>SUM(B81*2,C81)</f>
        <v>0</v>
      </c>
    </row>
    <row r="82" spans="1:4" ht="16">
      <c r="A82" s="27"/>
      <c r="B82" s="29"/>
      <c r="C82" s="29"/>
      <c r="D82" s="30">
        <f t="shared" ref="D82:D83" si="2">SUM(B82*2,C82)</f>
        <v>0</v>
      </c>
    </row>
    <row r="83" spans="1:4" ht="16">
      <c r="A83" s="27"/>
      <c r="B83" s="29"/>
      <c r="C83" s="29"/>
      <c r="D83" s="30">
        <f t="shared" si="2"/>
        <v>0</v>
      </c>
    </row>
    <row r="84" spans="1:4" ht="16">
      <c r="C84" s="32" t="s">
        <v>21</v>
      </c>
      <c r="D84" s="17">
        <f>SUM(D81:D83)</f>
        <v>0</v>
      </c>
    </row>
    <row r="85" spans="1:4" ht="32">
      <c r="C85" s="32" t="s">
        <v>23</v>
      </c>
      <c r="D85" s="17">
        <f>IF(D84&gt;=10,10,IF(D84&lt;10,D84))</f>
        <v>0</v>
      </c>
    </row>
    <row r="86" spans="1:4"/>
    <row r="87" spans="1:4" ht="20">
      <c r="A87" s="19" t="s">
        <v>36</v>
      </c>
      <c r="B87" s="20"/>
      <c r="C87" s="20"/>
    </row>
    <row r="88" spans="1:4" ht="32">
      <c r="A88" s="21" t="s">
        <v>37</v>
      </c>
      <c r="B88" s="21" t="s">
        <v>38</v>
      </c>
      <c r="C88" s="21" t="s">
        <v>19</v>
      </c>
    </row>
    <row r="89" spans="1:4" ht="16">
      <c r="A89" s="27"/>
      <c r="B89" s="29"/>
      <c r="C89" s="30">
        <f>B89*5</f>
        <v>0</v>
      </c>
    </row>
    <row r="90" spans="1:4" ht="16">
      <c r="A90" s="27"/>
      <c r="B90" s="29"/>
      <c r="C90" s="30">
        <f t="shared" ref="C90:C91" si="3">B90*5</f>
        <v>0</v>
      </c>
    </row>
    <row r="91" spans="1:4" ht="16">
      <c r="A91" s="27"/>
      <c r="B91" s="29"/>
      <c r="C91" s="30">
        <f t="shared" si="3"/>
        <v>0</v>
      </c>
    </row>
    <row r="92" spans="1:4" ht="16">
      <c r="B92" s="32" t="s">
        <v>21</v>
      </c>
      <c r="C92" s="17">
        <f>SUM(C89:C91)</f>
        <v>0</v>
      </c>
    </row>
    <row r="93" spans="1:4" ht="32">
      <c r="B93" s="32" t="s">
        <v>23</v>
      </c>
      <c r="C93" s="17">
        <f>IF(C92&gt;=20,20,IF(C92&lt;20,C92))</f>
        <v>0</v>
      </c>
    </row>
    <row r="94" spans="1:4"/>
    <row r="95" spans="1:4" ht="20">
      <c r="A95" s="19" t="s">
        <v>39</v>
      </c>
      <c r="B95" s="13"/>
      <c r="C95" s="13"/>
    </row>
    <row r="96" spans="1:4" ht="32">
      <c r="A96" s="21" t="s">
        <v>37</v>
      </c>
      <c r="B96" s="21" t="s">
        <v>38</v>
      </c>
      <c r="C96" s="21" t="s">
        <v>19</v>
      </c>
    </row>
    <row r="97" spans="1:4" ht="16">
      <c r="A97" s="27"/>
      <c r="B97" s="29"/>
      <c r="C97" s="30">
        <f>B97</f>
        <v>0</v>
      </c>
    </row>
    <row r="98" spans="1:4" ht="16">
      <c r="A98" s="27"/>
      <c r="B98" s="29"/>
      <c r="C98" s="30">
        <f t="shared" ref="C98:C100" si="4">B98</f>
        <v>0</v>
      </c>
    </row>
    <row r="99" spans="1:4" ht="16">
      <c r="A99" s="27"/>
      <c r="B99" s="29"/>
      <c r="C99" s="30">
        <f t="shared" si="4"/>
        <v>0</v>
      </c>
    </row>
    <row r="100" spans="1:4" ht="16">
      <c r="A100" s="27"/>
      <c r="B100" s="29"/>
      <c r="C100" s="30">
        <f t="shared" si="4"/>
        <v>0</v>
      </c>
    </row>
    <row r="101" spans="1:4" ht="16">
      <c r="B101" s="32" t="s">
        <v>21</v>
      </c>
      <c r="C101" s="17">
        <f>SUM(C97:C100)</f>
        <v>0</v>
      </c>
    </row>
    <row r="102" spans="1:4" ht="32">
      <c r="B102" s="32" t="s">
        <v>23</v>
      </c>
      <c r="C102" s="17">
        <f>IF(C101&gt;=5,5,IF(C101&lt;5,C101))</f>
        <v>0</v>
      </c>
    </row>
    <row r="103" spans="1:4"/>
    <row r="104" spans="1:4" ht="20">
      <c r="A104" s="19" t="s">
        <v>40</v>
      </c>
      <c r="B104" s="13"/>
      <c r="C104" s="13"/>
      <c r="D104" s="13"/>
    </row>
    <row r="105" spans="1:4" ht="16">
      <c r="A105" s="21" t="s">
        <v>41</v>
      </c>
      <c r="B105" s="21" t="s">
        <v>42</v>
      </c>
      <c r="C105" s="21" t="s">
        <v>43</v>
      </c>
      <c r="D105" s="21" t="s">
        <v>19</v>
      </c>
    </row>
    <row r="106" spans="1:4">
      <c r="A106" s="27"/>
      <c r="B106" s="27"/>
      <c r="C106" s="27"/>
      <c r="D106" s="30">
        <f>IF(ISBLANK(A106),0,3)</f>
        <v>0</v>
      </c>
    </row>
    <row r="107" spans="1:4">
      <c r="A107" s="27"/>
      <c r="B107" s="27"/>
      <c r="C107" s="27"/>
      <c r="D107" s="30">
        <f t="shared" ref="D107:D110" si="5">IF(ISBLANK(A107),0,3)</f>
        <v>0</v>
      </c>
    </row>
    <row r="108" spans="1:4">
      <c r="A108" s="27"/>
      <c r="B108" s="27"/>
      <c r="C108" s="27"/>
      <c r="D108" s="30">
        <f t="shared" si="5"/>
        <v>0</v>
      </c>
    </row>
    <row r="109" spans="1:4">
      <c r="A109" s="27"/>
      <c r="B109" s="27"/>
      <c r="C109" s="27"/>
      <c r="D109" s="30">
        <f t="shared" si="5"/>
        <v>0</v>
      </c>
    </row>
    <row r="110" spans="1:4">
      <c r="A110" s="27"/>
      <c r="B110" s="27"/>
      <c r="C110" s="27"/>
      <c r="D110" s="30">
        <f t="shared" si="5"/>
        <v>0</v>
      </c>
    </row>
    <row r="111" spans="1:4" ht="16">
      <c r="C111" s="22" t="s">
        <v>21</v>
      </c>
      <c r="D111" s="17">
        <f>SUM(D106:D110)</f>
        <v>0</v>
      </c>
    </row>
    <row r="112" spans="1:4" ht="32">
      <c r="C112" s="22" t="s">
        <v>23</v>
      </c>
      <c r="D112" s="17">
        <f>IF(D111&gt;=15,15,IF(D111&lt;15,D111))</f>
        <v>0</v>
      </c>
    </row>
    <row r="113" spans="1:12"/>
    <row r="114" spans="1:12" ht="19">
      <c r="A114" s="47" t="s">
        <v>46</v>
      </c>
      <c r="B114" s="47"/>
      <c r="C114" s="47"/>
      <c r="D114" s="47"/>
      <c r="E114" s="20"/>
    </row>
    <row r="115" spans="1:12" ht="32">
      <c r="A115" s="21" t="s">
        <v>52</v>
      </c>
      <c r="B115" s="21" t="s">
        <v>53</v>
      </c>
      <c r="C115" s="21" t="s">
        <v>19</v>
      </c>
      <c r="D115" s="21" t="s">
        <v>54</v>
      </c>
      <c r="E115" s="21" t="s">
        <v>19</v>
      </c>
    </row>
    <row r="116" spans="1:12" ht="16">
      <c r="A116" s="31" t="s">
        <v>44</v>
      </c>
      <c r="B116" s="27"/>
      <c r="C116" s="30">
        <f>IF(ISBLANK(B116),0,1)</f>
        <v>0</v>
      </c>
      <c r="D116" s="27"/>
      <c r="E116" s="30">
        <f>IF(ISBLANK(D116),0,1)</f>
        <v>0</v>
      </c>
    </row>
    <row r="117" spans="1:12" ht="16">
      <c r="A117" s="31" t="s">
        <v>45</v>
      </c>
      <c r="B117" s="27"/>
      <c r="C117" s="30">
        <f t="shared" ref="C117:C123" si="6">IF(ISBLANK(B117),0,1)</f>
        <v>0</v>
      </c>
      <c r="D117" s="27"/>
      <c r="E117" s="30">
        <f t="shared" ref="E117:E123" si="7">IF(ISBLANK(D117),0,1)</f>
        <v>0</v>
      </c>
    </row>
    <row r="118" spans="1:12" ht="16">
      <c r="A118" s="31" t="s">
        <v>47</v>
      </c>
      <c r="B118" s="27"/>
      <c r="C118" s="30">
        <f t="shared" si="6"/>
        <v>0</v>
      </c>
      <c r="D118" s="27"/>
      <c r="E118" s="30">
        <f t="shared" si="7"/>
        <v>0</v>
      </c>
    </row>
    <row r="119" spans="1:12" ht="16">
      <c r="A119" s="31" t="s">
        <v>48</v>
      </c>
      <c r="B119" s="27"/>
      <c r="C119" s="30">
        <f t="shared" si="6"/>
        <v>0</v>
      </c>
      <c r="D119" s="27"/>
      <c r="E119" s="30">
        <f t="shared" si="7"/>
        <v>0</v>
      </c>
    </row>
    <row r="120" spans="1:12" ht="16">
      <c r="A120" s="31" t="s">
        <v>49</v>
      </c>
      <c r="B120" s="27"/>
      <c r="C120" s="30">
        <f t="shared" si="6"/>
        <v>0</v>
      </c>
      <c r="D120" s="27"/>
      <c r="E120" s="30">
        <f t="shared" si="7"/>
        <v>0</v>
      </c>
    </row>
    <row r="121" spans="1:12" ht="16">
      <c r="A121" s="31" t="s">
        <v>50</v>
      </c>
      <c r="B121" s="27"/>
      <c r="C121" s="30">
        <f t="shared" si="6"/>
        <v>0</v>
      </c>
      <c r="D121" s="27"/>
      <c r="E121" s="30">
        <f t="shared" si="7"/>
        <v>0</v>
      </c>
    </row>
    <row r="122" spans="1:12" ht="16">
      <c r="A122" s="31" t="s">
        <v>51</v>
      </c>
      <c r="B122" s="27"/>
      <c r="C122" s="30">
        <f t="shared" si="6"/>
        <v>0</v>
      </c>
      <c r="D122" s="27"/>
      <c r="E122" s="30">
        <f t="shared" si="7"/>
        <v>0</v>
      </c>
    </row>
    <row r="123" spans="1:12" ht="16">
      <c r="A123" s="31" t="s">
        <v>51</v>
      </c>
      <c r="B123" s="27"/>
      <c r="C123" s="30">
        <f t="shared" si="6"/>
        <v>0</v>
      </c>
      <c r="D123" s="27"/>
      <c r="E123" s="30">
        <f t="shared" si="7"/>
        <v>0</v>
      </c>
    </row>
    <row r="124" spans="1:12" ht="16">
      <c r="D124" s="32" t="s">
        <v>21</v>
      </c>
      <c r="E124" s="17">
        <f>SUM(C116,C117,C118,C119,C120,C121,C122,C123,E116,E117,E118,E119,E120,E121,E122,E123)</f>
        <v>0</v>
      </c>
    </row>
    <row r="125" spans="1:12" ht="16">
      <c r="D125" s="32" t="s">
        <v>55</v>
      </c>
      <c r="E125" s="17">
        <f>IF(E124&gt;=5,5,IF(E124&lt;5,E124,))</f>
        <v>0</v>
      </c>
    </row>
    <row r="126" spans="1:12" ht="4" customHeight="1">
      <c r="A126" s="3"/>
      <c r="B126" s="3"/>
      <c r="C126" s="3"/>
      <c r="D126" s="10"/>
      <c r="E126" s="3"/>
      <c r="H126" s="6"/>
      <c r="I126" s="4"/>
      <c r="J126" s="4"/>
      <c r="K126" s="6"/>
      <c r="L126" s="4"/>
    </row>
    <row r="127" spans="1:12" ht="16">
      <c r="A127" s="32" t="s">
        <v>84</v>
      </c>
      <c r="B127" s="17">
        <f>SUM(D85,C93,C102,D112,E125)</f>
        <v>0</v>
      </c>
      <c r="C127" s="4"/>
      <c r="D127" s="32" t="s">
        <v>85</v>
      </c>
      <c r="E127" s="17">
        <f>IF(B127&gt;=55,55,IF(B127&lt;55,B127))</f>
        <v>0</v>
      </c>
      <c r="H127" s="6"/>
      <c r="I127" s="4"/>
      <c r="J127" s="4"/>
      <c r="K127" s="6"/>
      <c r="L127" s="4"/>
    </row>
    <row r="128" spans="1:12">
      <c r="A128" s="6"/>
      <c r="B128" s="4"/>
      <c r="C128" s="4"/>
      <c r="D128" s="6"/>
      <c r="E128" s="4"/>
      <c r="H128" s="6"/>
      <c r="I128" s="4"/>
      <c r="J128" s="4"/>
      <c r="K128" s="6"/>
      <c r="L128" s="4"/>
    </row>
    <row r="129" spans="1:12">
      <c r="A129" s="6"/>
      <c r="B129" s="4"/>
      <c r="C129" s="4"/>
      <c r="D129" s="6"/>
      <c r="E129" s="4"/>
      <c r="H129" s="6"/>
      <c r="I129" s="4"/>
      <c r="J129" s="4"/>
      <c r="K129" s="6"/>
      <c r="L129" s="4"/>
    </row>
    <row r="130" spans="1:12"/>
    <row r="131" spans="1:12" ht="22">
      <c r="A131" s="14" t="s">
        <v>56</v>
      </c>
      <c r="B131" s="20"/>
      <c r="C131" s="20"/>
    </row>
    <row r="132" spans="1:12">
      <c r="A132" s="20"/>
      <c r="B132" s="20"/>
      <c r="C132" s="20"/>
    </row>
    <row r="133" spans="1:12" ht="20">
      <c r="A133" s="19" t="s">
        <v>57</v>
      </c>
      <c r="B133" s="20"/>
      <c r="C133" s="20"/>
    </row>
    <row r="134" spans="1:12" ht="32">
      <c r="A134" s="21" t="s">
        <v>58</v>
      </c>
      <c r="B134" s="21" t="s">
        <v>59</v>
      </c>
      <c r="C134" s="21" t="s">
        <v>19</v>
      </c>
    </row>
    <row r="135" spans="1:12">
      <c r="A135" s="27"/>
      <c r="B135" s="27"/>
      <c r="C135" s="30">
        <f>B135</f>
        <v>0</v>
      </c>
    </row>
    <row r="136" spans="1:12">
      <c r="A136" s="27"/>
      <c r="B136" s="27"/>
      <c r="C136" s="30">
        <f t="shared" ref="C136:C139" si="8">B136</f>
        <v>0</v>
      </c>
    </row>
    <row r="137" spans="1:12">
      <c r="A137" s="27"/>
      <c r="B137" s="27"/>
      <c r="C137" s="30">
        <f t="shared" si="8"/>
        <v>0</v>
      </c>
    </row>
    <row r="138" spans="1:12">
      <c r="A138" s="27"/>
      <c r="B138" s="27"/>
      <c r="C138" s="30">
        <f t="shared" si="8"/>
        <v>0</v>
      </c>
    </row>
    <row r="139" spans="1:12">
      <c r="A139" s="27"/>
      <c r="B139" s="27"/>
      <c r="C139" s="30">
        <f t="shared" si="8"/>
        <v>0</v>
      </c>
    </row>
    <row r="140" spans="1:12" ht="16">
      <c r="B140" s="32" t="s">
        <v>21</v>
      </c>
      <c r="C140" s="17">
        <f>SUM(C135:C139)</f>
        <v>0</v>
      </c>
    </row>
    <row r="141" spans="1:12" ht="32">
      <c r="B141" s="32" t="s">
        <v>55</v>
      </c>
      <c r="C141" s="17">
        <f>IF(C140&gt;=5,5,IF(C140&lt;5,C140))</f>
        <v>0</v>
      </c>
    </row>
    <row r="142" spans="1:12"/>
    <row r="143" spans="1:12" ht="20">
      <c r="A143" s="19" t="s">
        <v>60</v>
      </c>
      <c r="B143" s="13"/>
      <c r="C143" s="13"/>
      <c r="D143" s="13"/>
    </row>
    <row r="144" spans="1:12" ht="32">
      <c r="A144" s="21" t="s">
        <v>62</v>
      </c>
      <c r="B144" s="21" t="s">
        <v>61</v>
      </c>
      <c r="C144" s="21" t="s">
        <v>25</v>
      </c>
      <c r="D144" s="21" t="s">
        <v>19</v>
      </c>
    </row>
    <row r="145" spans="1:4" ht="16">
      <c r="A145" s="27"/>
      <c r="B145" s="27" t="s">
        <v>65</v>
      </c>
      <c r="C145" s="27"/>
      <c r="D145" s="30">
        <f>IF(B145="None",0,IF(B145="Officer",5,IF(B145="Board Member",4,IF(B145="Committee Chair or Vice Chair",3,IF(B145="Committee Member",2,0)))))</f>
        <v>0</v>
      </c>
    </row>
    <row r="146" spans="1:4" ht="16">
      <c r="A146" s="27"/>
      <c r="B146" s="27" t="s">
        <v>65</v>
      </c>
      <c r="C146" s="27"/>
      <c r="D146" s="30">
        <f t="shared" ref="D146:D148" si="9">IF(B146="None",0,IF(B146="Officer",5,IF(B146="Board Member",4,IF(B146="Committee Chair or Vice Chair",3,IF(B146="Committee Member",2,0)))))</f>
        <v>0</v>
      </c>
    </row>
    <row r="147" spans="1:4" ht="16">
      <c r="A147" s="27"/>
      <c r="B147" s="27" t="s">
        <v>65</v>
      </c>
      <c r="C147" s="27"/>
      <c r="D147" s="30">
        <f t="shared" si="9"/>
        <v>0</v>
      </c>
    </row>
    <row r="148" spans="1:4" ht="16">
      <c r="A148" s="27"/>
      <c r="B148" s="27" t="s">
        <v>65</v>
      </c>
      <c r="C148" s="27"/>
      <c r="D148" s="30">
        <f t="shared" si="9"/>
        <v>0</v>
      </c>
    </row>
    <row r="149" spans="1:4">
      <c r="A149" s="11"/>
      <c r="B149" s="11"/>
      <c r="C149" s="11"/>
      <c r="D149" s="12"/>
    </row>
    <row r="150" spans="1:4" ht="32">
      <c r="A150" s="21" t="s">
        <v>63</v>
      </c>
      <c r="B150" s="21" t="s">
        <v>61</v>
      </c>
      <c r="C150" s="21" t="s">
        <v>25</v>
      </c>
      <c r="D150" s="16" t="s">
        <v>19</v>
      </c>
    </row>
    <row r="151" spans="1:4" ht="16">
      <c r="A151" s="27"/>
      <c r="B151" s="27" t="s">
        <v>65</v>
      </c>
      <c r="C151" s="27"/>
      <c r="D151" s="30">
        <f>IF(B151="None",0,IF(B151="Officer",4,IF(B151="Board Member",3,IF(B151="NIAAA Liaison",2,IF(B151="Committee Chair or Vice Chair",2,IF(B151="Committee Member",1,0))))))</f>
        <v>0</v>
      </c>
    </row>
    <row r="152" spans="1:4" ht="16">
      <c r="A152" s="27"/>
      <c r="B152" s="27" t="s">
        <v>65</v>
      </c>
      <c r="C152" s="27"/>
      <c r="D152" s="30">
        <f t="shared" ref="D152:D154" si="10">IF(B152="None",0,IF(B152="Officer",4,IF(B152="Board Member",3,IF(B152="NIAAA Liaison",2,IF(B152="Committee Chair or Vice Chair",2,IF(B152="Committee Member",1,0))))))</f>
        <v>0</v>
      </c>
    </row>
    <row r="153" spans="1:4" ht="16">
      <c r="A153" s="27"/>
      <c r="B153" s="27" t="s">
        <v>65</v>
      </c>
      <c r="C153" s="27"/>
      <c r="D153" s="30">
        <f t="shared" si="10"/>
        <v>0</v>
      </c>
    </row>
    <row r="154" spans="1:4" ht="16">
      <c r="A154" s="27"/>
      <c r="B154" s="27" t="s">
        <v>65</v>
      </c>
      <c r="C154" s="27"/>
      <c r="D154" s="30">
        <f t="shared" si="10"/>
        <v>0</v>
      </c>
    </row>
    <row r="155" spans="1:4">
      <c r="A155" s="11"/>
      <c r="B155" s="11"/>
      <c r="C155" s="11"/>
      <c r="D155" s="12"/>
    </row>
    <row r="156" spans="1:4" ht="32">
      <c r="A156" s="21" t="s">
        <v>64</v>
      </c>
      <c r="B156" s="21" t="s">
        <v>61</v>
      </c>
      <c r="C156" s="21" t="s">
        <v>25</v>
      </c>
      <c r="D156" s="16" t="s">
        <v>19</v>
      </c>
    </row>
    <row r="157" spans="1:4" ht="16">
      <c r="A157" s="27"/>
      <c r="B157" s="27" t="s">
        <v>65</v>
      </c>
      <c r="C157" s="27"/>
      <c r="D157" s="30">
        <f>IF(B157="None",0,IF(B157="Officer",3,IF(B157="Board Member",2,IF(B157="Committee Chair or Vice Chair",2,IF(B157="Committee Member",1,0)))))</f>
        <v>0</v>
      </c>
    </row>
    <row r="158" spans="1:4" ht="16">
      <c r="A158" s="27"/>
      <c r="B158" s="27" t="s">
        <v>65</v>
      </c>
      <c r="C158" s="27"/>
      <c r="D158" s="30">
        <f t="shared" ref="D158:D160" si="11">IF(B158="None",0,IF(B158="Officer",3,IF(B158="Board Member",2,IF(B158="Committee Chair or Vice Chair",2,IF(B158="Committee Member",1,0)))))</f>
        <v>0</v>
      </c>
    </row>
    <row r="159" spans="1:4" ht="16">
      <c r="A159" s="27"/>
      <c r="B159" s="27" t="s">
        <v>65</v>
      </c>
      <c r="C159" s="27"/>
      <c r="D159" s="30">
        <f t="shared" si="11"/>
        <v>0</v>
      </c>
    </row>
    <row r="160" spans="1:4" ht="16">
      <c r="A160" s="27"/>
      <c r="B160" s="27" t="s">
        <v>65</v>
      </c>
      <c r="C160" s="27"/>
      <c r="D160" s="30">
        <f t="shared" si="11"/>
        <v>0</v>
      </c>
    </row>
    <row r="161" spans="1:6" ht="16">
      <c r="C161" s="32" t="s">
        <v>21</v>
      </c>
      <c r="D161" s="17">
        <f>SUM(D145:D148,D151:D154,D157:D160)</f>
        <v>0</v>
      </c>
    </row>
    <row r="162" spans="1:6" ht="32">
      <c r="C162" s="32" t="s">
        <v>23</v>
      </c>
      <c r="D162" s="17">
        <f>IF(D161&gt;=10,10,IF(D161&lt;10,D161))</f>
        <v>0</v>
      </c>
    </row>
    <row r="163" spans="1:6"/>
    <row r="164" spans="1:6" ht="19">
      <c r="A164" s="47" t="s">
        <v>66</v>
      </c>
      <c r="B164" s="47"/>
      <c r="C164" s="47"/>
      <c r="D164" s="47"/>
      <c r="E164" s="47"/>
      <c r="F164" s="13"/>
    </row>
    <row r="165" spans="1:6" ht="32">
      <c r="A165" s="21" t="s">
        <v>67</v>
      </c>
      <c r="B165" s="21" t="s">
        <v>68</v>
      </c>
      <c r="C165" s="21" t="s">
        <v>69</v>
      </c>
      <c r="D165" s="21" t="s">
        <v>42</v>
      </c>
      <c r="E165" s="21" t="s">
        <v>26</v>
      </c>
      <c r="F165" s="21" t="s">
        <v>19</v>
      </c>
    </row>
    <row r="166" spans="1:6">
      <c r="A166" s="27"/>
      <c r="B166" s="27"/>
      <c r="C166" s="27"/>
      <c r="D166" s="27"/>
      <c r="E166" s="27"/>
      <c r="F166" s="30">
        <f>IF(E166="",0,IF(E166="National",3,IF(E166="State",2,IF(E166="Local",1))))</f>
        <v>0</v>
      </c>
    </row>
    <row r="167" spans="1:6">
      <c r="A167" s="27"/>
      <c r="B167" s="27"/>
      <c r="C167" s="27"/>
      <c r="D167" s="27"/>
      <c r="E167" s="27"/>
      <c r="F167" s="30">
        <f t="shared" ref="F167:F170" si="12">IF(E167="",0,IF(E167="National",3,IF(E167="State",2,IF(E167="Local",1))))</f>
        <v>0</v>
      </c>
    </row>
    <row r="168" spans="1:6">
      <c r="A168" s="27"/>
      <c r="B168" s="27"/>
      <c r="C168" s="27"/>
      <c r="D168" s="27"/>
      <c r="E168" s="27"/>
      <c r="F168" s="30">
        <f t="shared" si="12"/>
        <v>0</v>
      </c>
    </row>
    <row r="169" spans="1:6">
      <c r="A169" s="27"/>
      <c r="B169" s="27"/>
      <c r="C169" s="27"/>
      <c r="D169" s="27"/>
      <c r="E169" s="27"/>
      <c r="F169" s="30">
        <f t="shared" si="12"/>
        <v>0</v>
      </c>
    </row>
    <row r="170" spans="1:6">
      <c r="A170" s="27"/>
      <c r="B170" s="27"/>
      <c r="C170" s="27"/>
      <c r="D170" s="27"/>
      <c r="E170" s="27"/>
      <c r="F170" s="30">
        <f t="shared" si="12"/>
        <v>0</v>
      </c>
    </row>
    <row r="171" spans="1:6" ht="16">
      <c r="E171" s="32" t="s">
        <v>21</v>
      </c>
      <c r="F171" s="17">
        <f>SUM(F166:F170)</f>
        <v>0</v>
      </c>
    </row>
    <row r="172" spans="1:6" ht="16">
      <c r="E172" s="32" t="s">
        <v>23</v>
      </c>
      <c r="F172" s="17">
        <f>IF(F171&gt;=5,5,IF(F171&lt;5,F171))</f>
        <v>0</v>
      </c>
    </row>
    <row r="173" spans="1:6"/>
    <row r="174" spans="1:6" ht="20">
      <c r="A174" s="19" t="s">
        <v>70</v>
      </c>
      <c r="B174" s="13"/>
      <c r="C174" s="13"/>
      <c r="D174" s="13"/>
      <c r="E174" s="13"/>
    </row>
    <row r="175" spans="1:6" ht="16">
      <c r="A175" s="21" t="s">
        <v>71</v>
      </c>
      <c r="B175" s="21" t="s">
        <v>42</v>
      </c>
      <c r="C175" s="21" t="s">
        <v>26</v>
      </c>
      <c r="D175" s="21" t="s">
        <v>74</v>
      </c>
      <c r="E175" s="21" t="s">
        <v>19</v>
      </c>
    </row>
    <row r="176" spans="1:6">
      <c r="A176" s="27"/>
      <c r="B176" s="27"/>
      <c r="C176" s="27"/>
      <c r="D176" s="27"/>
      <c r="E176" s="30">
        <f>IF(D176="Speaker/Panelist",3,IF(D176="Moderator/Presider",1,IF(D176="",0)))</f>
        <v>0</v>
      </c>
    </row>
    <row r="177" spans="1:5">
      <c r="A177" s="27"/>
      <c r="B177" s="27"/>
      <c r="C177" s="27"/>
      <c r="D177" s="27"/>
      <c r="E177" s="30">
        <f>IF(D177="Speaker/Panelist",3,IF(D177="Moderator/Presider",1,IF(D177="",0)))</f>
        <v>0</v>
      </c>
    </row>
    <row r="178" spans="1:5"/>
    <row r="179" spans="1:5" ht="16">
      <c r="A179" s="21" t="s">
        <v>72</v>
      </c>
      <c r="B179" s="21" t="s">
        <v>42</v>
      </c>
      <c r="C179" s="21" t="s">
        <v>26</v>
      </c>
      <c r="D179" s="21" t="s">
        <v>74</v>
      </c>
      <c r="E179" s="21" t="s">
        <v>19</v>
      </c>
    </row>
    <row r="180" spans="1:5">
      <c r="A180" s="27"/>
      <c r="B180" s="27"/>
      <c r="C180" s="27"/>
      <c r="D180" s="27"/>
      <c r="E180" s="30">
        <f>IF(D180="Speaker/Panelist",2,IF(D180="Moderator/Presider",1,IF(D180="",0)))</f>
        <v>0</v>
      </c>
    </row>
    <row r="181" spans="1:5">
      <c r="A181" s="27"/>
      <c r="B181" s="27"/>
      <c r="C181" s="27"/>
      <c r="D181" s="27"/>
      <c r="E181" s="30">
        <f>IF(D181="Speaker/Panelist",2,IF(D181="Moderator/Presider",1,IF(D181="",0)))</f>
        <v>0</v>
      </c>
    </row>
    <row r="182" spans="1:5">
      <c r="A182" s="11"/>
      <c r="B182" s="11"/>
      <c r="C182" s="11"/>
      <c r="D182" s="11"/>
      <c r="E182" s="11"/>
    </row>
    <row r="183" spans="1:5" ht="16">
      <c r="A183" s="21" t="s">
        <v>73</v>
      </c>
      <c r="B183" s="21" t="s">
        <v>42</v>
      </c>
      <c r="C183" s="21" t="s">
        <v>26</v>
      </c>
      <c r="D183" s="21" t="s">
        <v>74</v>
      </c>
      <c r="E183" s="21" t="s">
        <v>19</v>
      </c>
    </row>
    <row r="184" spans="1:5">
      <c r="A184" s="27"/>
      <c r="B184" s="27"/>
      <c r="C184" s="27"/>
      <c r="D184" s="27"/>
      <c r="E184" s="30">
        <f>IF(D184="Speaker/Panelist",1,IF(D184="Moderator/Presider",1,IF(D184="",0)))</f>
        <v>0</v>
      </c>
    </row>
    <row r="185" spans="1:5">
      <c r="A185" s="27"/>
      <c r="B185" s="27"/>
      <c r="C185" s="27"/>
      <c r="D185" s="27"/>
      <c r="E185" s="30">
        <f t="shared" ref="E185:E188" si="13">IF(D185="Speaker/Panelist",1,IF(D185="Moderator/Presider",1,IF(D185="",0)))</f>
        <v>0</v>
      </c>
    </row>
    <row r="186" spans="1:5">
      <c r="A186" s="27"/>
      <c r="B186" s="27"/>
      <c r="C186" s="27"/>
      <c r="D186" s="27"/>
      <c r="E186" s="30">
        <f t="shared" si="13"/>
        <v>0</v>
      </c>
    </row>
    <row r="187" spans="1:5">
      <c r="A187" s="27"/>
      <c r="B187" s="27"/>
      <c r="C187" s="27"/>
      <c r="D187" s="27"/>
      <c r="E187" s="30">
        <f t="shared" si="13"/>
        <v>0</v>
      </c>
    </row>
    <row r="188" spans="1:5">
      <c r="A188" s="27"/>
      <c r="B188" s="27"/>
      <c r="C188" s="27"/>
      <c r="D188" s="27"/>
      <c r="E188" s="30">
        <f t="shared" si="13"/>
        <v>0</v>
      </c>
    </row>
    <row r="189" spans="1:5" ht="16">
      <c r="D189" s="32" t="s">
        <v>21</v>
      </c>
      <c r="E189" s="17">
        <f>SUM(E176,E177,E180,E181:E188)</f>
        <v>0</v>
      </c>
    </row>
    <row r="190" spans="1:5" ht="16">
      <c r="D190" s="32" t="s">
        <v>23</v>
      </c>
      <c r="E190" s="17">
        <f>IF(E189&gt;=5,5,IF(E189&lt;5,F171))</f>
        <v>0</v>
      </c>
    </row>
    <row r="191" spans="1:5"/>
    <row r="192" spans="1:5" ht="19">
      <c r="A192" s="47" t="s">
        <v>75</v>
      </c>
      <c r="B192" s="47"/>
      <c r="C192" s="47"/>
      <c r="D192" s="47"/>
      <c r="E192" s="13"/>
    </row>
    <row r="193" spans="1:5" ht="48">
      <c r="A193" s="21" t="s">
        <v>76</v>
      </c>
      <c r="B193" s="21" t="s">
        <v>77</v>
      </c>
      <c r="C193" s="21" t="s">
        <v>42</v>
      </c>
      <c r="D193" s="21" t="s">
        <v>26</v>
      </c>
      <c r="E193" s="21" t="s">
        <v>19</v>
      </c>
    </row>
    <row r="194" spans="1:5">
      <c r="A194" s="27"/>
      <c r="B194" s="27"/>
      <c r="C194" s="27"/>
      <c r="D194" s="27"/>
      <c r="E194" s="30">
        <f>IF(D194="National",3,IF(D194="State",2,IF(D194="Local",1,IF(D194="",0))))</f>
        <v>0</v>
      </c>
    </row>
    <row r="195" spans="1:5">
      <c r="A195" s="27"/>
      <c r="B195" s="27"/>
      <c r="C195" s="27"/>
      <c r="D195" s="27"/>
      <c r="E195" s="30">
        <f t="shared" ref="E195:E198" si="14">IF(D195="National",3,IF(D195="State",2,IF(D195="Local",1,IF(D195="",0))))</f>
        <v>0</v>
      </c>
    </row>
    <row r="196" spans="1:5">
      <c r="A196" s="27"/>
      <c r="B196" s="27"/>
      <c r="C196" s="27"/>
      <c r="D196" s="27"/>
      <c r="E196" s="30">
        <f t="shared" si="14"/>
        <v>0</v>
      </c>
    </row>
    <row r="197" spans="1:5">
      <c r="A197" s="27"/>
      <c r="B197" s="27"/>
      <c r="C197" s="27"/>
      <c r="D197" s="27"/>
      <c r="E197" s="30">
        <f t="shared" si="14"/>
        <v>0</v>
      </c>
    </row>
    <row r="198" spans="1:5">
      <c r="A198" s="27"/>
      <c r="B198" s="27"/>
      <c r="C198" s="27"/>
      <c r="D198" s="27"/>
      <c r="E198" s="30">
        <f t="shared" si="14"/>
        <v>0</v>
      </c>
    </row>
    <row r="199" spans="1:5" ht="16">
      <c r="D199" s="32" t="s">
        <v>21</v>
      </c>
      <c r="E199" s="17">
        <f>SUM(E194:E198)</f>
        <v>0</v>
      </c>
    </row>
    <row r="200" spans="1:5" ht="16">
      <c r="D200" s="32" t="s">
        <v>23</v>
      </c>
      <c r="E200" s="17">
        <f>IF(E199&gt;=5,5,IF(E199&lt;5,E199))</f>
        <v>0</v>
      </c>
    </row>
    <row r="201" spans="1:5"/>
    <row r="202" spans="1:5" ht="19">
      <c r="A202" s="47" t="s">
        <v>78</v>
      </c>
      <c r="B202" s="47"/>
      <c r="C202" s="47"/>
      <c r="D202" s="47"/>
    </row>
    <row r="203" spans="1:5" ht="16">
      <c r="A203" s="21" t="s">
        <v>32</v>
      </c>
      <c r="B203" s="15" t="s">
        <v>79</v>
      </c>
      <c r="C203" s="15" t="s">
        <v>25</v>
      </c>
      <c r="D203" s="21" t="s">
        <v>80</v>
      </c>
    </row>
    <row r="204" spans="1:5">
      <c r="A204" s="27"/>
      <c r="B204" s="27"/>
      <c r="C204" s="27"/>
      <c r="D204" s="30">
        <f>IF(B204="State Tournament Final Event",4,IF(B204="State Tournament Sub-Final Event",3,IF(B204="Conference Tournament",2,IF(B204="Invitational Tournament",1,IF(B204="",0)))))</f>
        <v>0</v>
      </c>
    </row>
    <row r="205" spans="1:5">
      <c r="A205" s="27"/>
      <c r="B205" s="27"/>
      <c r="C205" s="27"/>
      <c r="D205" s="30">
        <f t="shared" ref="D205:D208" si="15">IF(B205="State Tournament Final Event",4,IF(B205="State Tournament Sub-Final Event",3,IF(B205="Conference Tournament",2,IF(B205="Invitational Tournament",1,IF(B205="",0)))))</f>
        <v>0</v>
      </c>
    </row>
    <row r="206" spans="1:5">
      <c r="A206" s="27"/>
      <c r="B206" s="27"/>
      <c r="C206" s="27"/>
      <c r="D206" s="30">
        <f t="shared" si="15"/>
        <v>0</v>
      </c>
    </row>
    <row r="207" spans="1:5">
      <c r="A207" s="27"/>
      <c r="B207" s="27"/>
      <c r="C207" s="27"/>
      <c r="D207" s="30">
        <f t="shared" si="15"/>
        <v>0</v>
      </c>
    </row>
    <row r="208" spans="1:5">
      <c r="A208" s="27"/>
      <c r="B208" s="27"/>
      <c r="C208" s="27"/>
      <c r="D208" s="30">
        <f t="shared" si="15"/>
        <v>0</v>
      </c>
    </row>
    <row r="209" spans="1:5" ht="16">
      <c r="C209" s="32" t="s">
        <v>21</v>
      </c>
      <c r="D209" s="17">
        <f>SUM(D204:D208)</f>
        <v>0</v>
      </c>
    </row>
    <row r="210" spans="1:5" ht="32">
      <c r="C210" s="32" t="s">
        <v>23</v>
      </c>
      <c r="D210" s="17">
        <f>IF(D209&gt;=5,5,IF(D209&lt;5,D209))</f>
        <v>0</v>
      </c>
    </row>
    <row r="211" spans="1:5" ht="5" customHeight="1">
      <c r="A211" s="3"/>
      <c r="B211" s="3"/>
      <c r="C211" s="3"/>
      <c r="D211" s="10"/>
      <c r="E211" s="3"/>
    </row>
    <row r="212" spans="1:5" ht="16">
      <c r="A212" s="32" t="s">
        <v>84</v>
      </c>
      <c r="B212" s="17">
        <f>SUM(C141,D162,F172,E190,E200,D210)</f>
        <v>0</v>
      </c>
      <c r="C212" s="4"/>
      <c r="D212" s="32" t="s">
        <v>85</v>
      </c>
      <c r="E212" s="17">
        <f>IF(B212&gt;=55,55,IF(B212&lt;55,B212))</f>
        <v>0</v>
      </c>
    </row>
    <row r="213" spans="1:5"/>
    <row r="214" spans="1:5"/>
    <row r="215" spans="1:5" ht="22" customHeight="1">
      <c r="A215" s="48" t="s">
        <v>91</v>
      </c>
      <c r="B215" s="48"/>
      <c r="C215" s="48"/>
      <c r="D215" s="48"/>
      <c r="E215" s="48"/>
    </row>
    <row r="216" spans="1:5"/>
    <row r="217" spans="1:5" ht="16">
      <c r="A217" s="32" t="s">
        <v>86</v>
      </c>
      <c r="B217" s="17">
        <f>E73</f>
        <v>0</v>
      </c>
    </row>
    <row r="218" spans="1:5" ht="16">
      <c r="A218" s="32" t="s">
        <v>87</v>
      </c>
      <c r="B218" s="17">
        <f>E127</f>
        <v>0</v>
      </c>
    </row>
    <row r="219" spans="1:5" ht="16">
      <c r="A219" s="32" t="s">
        <v>88</v>
      </c>
      <c r="B219" s="17">
        <f>E212</f>
        <v>0</v>
      </c>
    </row>
    <row r="220" spans="1:5" ht="32">
      <c r="A220" s="32" t="s">
        <v>90</v>
      </c>
      <c r="B220" s="17">
        <f>SUM(B217:B219)</f>
        <v>0</v>
      </c>
    </row>
    <row r="221" spans="1:5">
      <c r="A221" s="20"/>
    </row>
    <row r="222" spans="1:5" ht="22">
      <c r="A222" s="33" t="s">
        <v>89</v>
      </c>
      <c r="B222" s="23" t="str">
        <f>IF(B220&lt;65,"NO",IF(B220&gt;=65,"YES"))</f>
        <v>NO</v>
      </c>
      <c r="C222" s="7"/>
    </row>
    <row r="223" spans="1:5" ht="16" thickBot="1"/>
    <row r="224" spans="1:5" ht="15" customHeight="1">
      <c r="A224" s="38" t="s">
        <v>94</v>
      </c>
      <c r="B224" s="39"/>
      <c r="C224" s="39"/>
      <c r="D224" s="39"/>
      <c r="E224" s="40"/>
    </row>
    <row r="225" spans="1:5" ht="15" customHeight="1">
      <c r="A225" s="41"/>
      <c r="B225" s="42"/>
      <c r="C225" s="42"/>
      <c r="D225" s="42"/>
      <c r="E225" s="43"/>
    </row>
    <row r="226" spans="1:5" ht="15" customHeight="1">
      <c r="A226" s="41"/>
      <c r="B226" s="42"/>
      <c r="C226" s="42"/>
      <c r="D226" s="42"/>
      <c r="E226" s="43"/>
    </row>
    <row r="227" spans="1:5">
      <c r="A227" s="41"/>
      <c r="B227" s="42"/>
      <c r="C227" s="42"/>
      <c r="D227" s="42"/>
      <c r="E227" s="43"/>
    </row>
    <row r="228" spans="1:5">
      <c r="A228" s="41"/>
      <c r="B228" s="42"/>
      <c r="C228" s="42"/>
      <c r="D228" s="42"/>
      <c r="E228" s="43"/>
    </row>
    <row r="229" spans="1:5" ht="16" thickBot="1">
      <c r="A229" s="44"/>
      <c r="B229" s="45"/>
      <c r="C229" s="45"/>
      <c r="D229" s="45"/>
      <c r="E229" s="46"/>
    </row>
    <row r="230" spans="1:5"/>
    <row r="231" spans="1:5"/>
    <row r="232" spans="1:5"/>
  </sheetData>
  <sheetProtection sheet="1" objects="1" scenarios="1" selectLockedCells="1"/>
  <mergeCells count="22">
    <mergeCell ref="C9:E13"/>
    <mergeCell ref="A224:E229"/>
    <mergeCell ref="B65:C65"/>
    <mergeCell ref="B66:C66"/>
    <mergeCell ref="B67:C67"/>
    <mergeCell ref="B68:C68"/>
    <mergeCell ref="B69:C69"/>
    <mergeCell ref="A202:D202"/>
    <mergeCell ref="A192:D192"/>
    <mergeCell ref="A215:E215"/>
    <mergeCell ref="A29:E29"/>
    <mergeCell ref="A114:D114"/>
    <mergeCell ref="A79:D79"/>
    <mergeCell ref="A164:E164"/>
    <mergeCell ref="B60:C60"/>
    <mergeCell ref="B61:C61"/>
    <mergeCell ref="A25:B25"/>
    <mergeCell ref="B62:C62"/>
    <mergeCell ref="B63:C63"/>
    <mergeCell ref="B64:C64"/>
    <mergeCell ref="B59:C59"/>
    <mergeCell ref="B58:C58"/>
  </mergeCells>
  <dataValidations count="14">
    <dataValidation type="list" allowBlank="1" showInputMessage="1" showErrorMessage="1" sqref="C1" xr:uid="{56E46746-6A22-AA47-A3CA-789D153A09DC}">
      <formula1>$C$1:$C$6</formula1>
    </dataValidation>
    <dataValidation type="list" allowBlank="1" showInputMessage="1" showErrorMessage="1" sqref="F1" xr:uid="{768C91CB-8334-8D48-9A29-875EE991CA5C}">
      <formula1>$F$1:$F$11</formula1>
    </dataValidation>
    <dataValidation type="list" allowBlank="1" showInputMessage="1" showErrorMessage="1" sqref="G2" xr:uid="{DE56585D-03E3-FF4C-914E-133FC9F32275}">
      <formula1>$G$2:$G$6</formula1>
    </dataValidation>
    <dataValidation type="list" allowBlank="1" showInputMessage="1" showErrorMessage="1" sqref="G1" xr:uid="{8F9BF1CA-58FE-0F41-AEF3-677EEED8F90B}">
      <formula1>$G$1:$G$6</formula1>
    </dataValidation>
    <dataValidation type="list" allowBlank="1" showInputMessage="1" showErrorMessage="1" sqref="E1" xr:uid="{F251C388-560D-0E4C-8FA6-25F1EA9C001B}">
      <formula1>$E$1:$E$6</formula1>
    </dataValidation>
    <dataValidation type="list" allowBlank="1" showInputMessage="1" showErrorMessage="1" sqref="D1" xr:uid="{9FDEE119-2564-BA4B-9FC5-29C2315AA8BF}">
      <formula1>$D$1:$D$5</formula1>
    </dataValidation>
    <dataValidation type="list" allowBlank="1" showInputMessage="1" showErrorMessage="1" sqref="D176:D177 D180:D181 D184:D188" xr:uid="{71DDDCAC-D4DD-8248-A9CE-47FDB2053DC2}">
      <formula1>",Speaker/Panelist,Moderator/Presider"</formula1>
    </dataValidation>
    <dataValidation type="list" allowBlank="1" showInputMessage="1" showErrorMessage="1" sqref="D194:D198" xr:uid="{2DFEBF4E-0990-9B4A-96BE-6F00AE92680D}">
      <formula1>",National,State,Local"</formula1>
    </dataValidation>
    <dataValidation type="list" allowBlank="1" showInputMessage="1" showErrorMessage="1" sqref="B204:B208" xr:uid="{953E6B89-77D5-3E43-A3C8-4239A27A5212}">
      <formula1>",State Tournament Final Event,State Tournament Sub-Final Event,Conference Tournament,Invitational Tournament"</formula1>
    </dataValidation>
    <dataValidation type="list" allowBlank="1" showInputMessage="1" showErrorMessage="1" sqref="B10:B13 B18:B23" xr:uid="{0FE86E48-3542-F24A-8E7F-3264AA31D971}">
      <formula1>",YES,NO"</formula1>
    </dataValidation>
    <dataValidation type="list" allowBlank="1" showInputMessage="1" showErrorMessage="1" sqref="B50:B54" xr:uid="{46B1F0F0-FFB9-384C-BB27-054869642E80}">
      <formula1>",National,Regional,State,Local"</formula1>
    </dataValidation>
    <dataValidation type="list" allowBlank="1" showInputMessage="1" showErrorMessage="1" sqref="B151:B154" xr:uid="{D3B628F9-1579-0848-923A-5E8EC7A24343}">
      <formula1>"None,Officer,Board Member,NIAAA Liaison,Committee Chair or Vice Chair,Committee Member"</formula1>
    </dataValidation>
    <dataValidation type="list" allowBlank="1" showInputMessage="1" showErrorMessage="1" sqref="B145:B148 B157:B160" xr:uid="{E13B879F-6528-F745-A4FE-FEBDA6CBC98A}">
      <formula1>"None,Officer,Board Member,Committee Chair or Vice Chair,Committee Member"</formula1>
    </dataValidation>
    <dataValidation type="list" allowBlank="1" showInputMessage="1" showErrorMessage="1" sqref="E166:E170" xr:uid="{38EE048C-A9ED-9C44-A4DE-5A723E982CA4}">
      <formula1>"National,State,Local"</formula1>
    </dataValidation>
  </dataValidations>
  <pageMargins left="0.25" right="0.25" top="0.75" bottom="0.75" header="0.3" footer="0.3"/>
  <pageSetup orientation="landscape" horizontalDpi="0" verticalDpi="0"/>
  <headerFooter scaleWithDoc="0"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2018-07-25T14:57:16Z</dcterms:created>
  <dcterms:modified xsi:type="dcterms:W3CDTF">2018-10-22T13:12:19Z</dcterms:modified>
</cp:coreProperties>
</file>